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5210" activeTab="0"/>
  </bookViews>
  <sheets>
    <sheet name="Living Arrangement Calculator" sheetId="1" r:id="rId1"/>
    <sheet name="Local Data Accumulator" sheetId="2" r:id="rId2"/>
  </sheets>
  <definedNames>
    <definedName name="_xlnm.Print_Area" localSheetId="0">'Living Arrangement Calculator'!$A$1:$G$34</definedName>
    <definedName name="Z_43159450_3114_4DE8_AB14_91C84A1945F7_.wvu.PrintArea" localSheetId="0" hidden="1">'Living Arrangement Calculator'!$B$3:$D$28</definedName>
    <definedName name="Z_CEF4424C_E9A7_4544_8804_D3A5010CB54B_.wvu.PrintArea" localSheetId="0" hidden="1">'Living Arrangement Calculator'!$B$3:$D$28</definedName>
    <definedName name="Z_CEF4424C_E9A7_4544_8804_D3A5010CB54B_.wvu.Rows" localSheetId="0" hidden="1">'Living Arrangement Calculator'!#REF!</definedName>
    <definedName name="Z_ECE8A3FE_E028_4292_A360_D4395AC70C65_.wvu.PrintArea" localSheetId="0" hidden="1">'Living Arrangement Calculator'!$B$3:$D$28</definedName>
  </definedNames>
  <calcPr fullCalcOnLoad="1"/>
</workbook>
</file>

<file path=xl/sharedStrings.xml><?xml version="1.0" encoding="utf-8"?>
<sst xmlns="http://schemas.openxmlformats.org/spreadsheetml/2006/main" count="74" uniqueCount="73">
  <si>
    <t>Total</t>
  </si>
  <si>
    <t>Grandparent</t>
  </si>
  <si>
    <t>Total population (all ages)</t>
  </si>
  <si>
    <t>Under 5 years</t>
  </si>
  <si>
    <t>Under 1 year</t>
  </si>
  <si>
    <t>1 year</t>
  </si>
  <si>
    <t>2 years</t>
  </si>
  <si>
    <t>3 years</t>
  </si>
  <si>
    <t>4 years</t>
  </si>
  <si>
    <t>5 to 9 years</t>
  </si>
  <si>
    <t>5 years</t>
  </si>
  <si>
    <t>6 years</t>
  </si>
  <si>
    <t>7 years</t>
  </si>
  <si>
    <t>8 years</t>
  </si>
  <si>
    <t>9 years</t>
  </si>
  <si>
    <t>10 to 14 years</t>
  </si>
  <si>
    <t>10 years</t>
  </si>
  <si>
    <t>11 years</t>
  </si>
  <si>
    <t>12 years</t>
  </si>
  <si>
    <t>13 years</t>
  </si>
  <si>
    <t>14 years</t>
  </si>
  <si>
    <t>15 to 19 years</t>
  </si>
  <si>
    <t>15 years</t>
  </si>
  <si>
    <t>16 years</t>
  </si>
  <si>
    <t>17 years</t>
  </si>
  <si>
    <t>18 years</t>
  </si>
  <si>
    <t>19 years</t>
  </si>
  <si>
    <t>Gahanna city, Ohio</t>
  </si>
  <si>
    <t>Mifflin Village, Ohio</t>
  </si>
  <si>
    <t>Jefferson Village, Ohio</t>
  </si>
  <si>
    <t>New Albany Village, Ohio</t>
  </si>
  <si>
    <t>Whitehall City, Ohio</t>
  </si>
  <si>
    <t>Total Other</t>
  </si>
  <si>
    <t>Total 0-12</t>
  </si>
  <si>
    <t>Total 5-12</t>
  </si>
  <si>
    <t>Married Biological/Adoptive Parents</t>
  </si>
  <si>
    <t>Cohabiting Biological/Adoptive Parents</t>
  </si>
  <si>
    <t>Step Family</t>
  </si>
  <si>
    <t>Single Parent - Mother</t>
  </si>
  <si>
    <t>Single Parent - Mother (Cohabiting)</t>
  </si>
  <si>
    <t>Single Parent - Father</t>
  </si>
  <si>
    <t>Single Parent - Father (Cohabiting)</t>
  </si>
  <si>
    <t>Other Relatives</t>
  </si>
  <si>
    <t>Non-Relatives</t>
  </si>
  <si>
    <t>Foster Parent</t>
  </si>
  <si>
    <t>All Other</t>
  </si>
  <si>
    <t>Type of Living Arrangement</t>
  </si>
  <si>
    <t>Number (000s)</t>
  </si>
  <si>
    <t>%</t>
  </si>
  <si>
    <t>National Stats [1]</t>
  </si>
  <si>
    <t>[1] Source: FAM1.B Family structure and children’s living arrangements: Detailed living arrangements of children by gender, race and Hispanic origin, age, parent’s education, and poverty status, 2010</t>
  </si>
  <si>
    <t>NOTES:</t>
  </si>
  <si>
    <t>http://DivorceMinistry4Kids.com</t>
  </si>
  <si>
    <t>Total Single Parent</t>
  </si>
  <si>
    <t>Local Stats [2]</t>
  </si>
  <si>
    <t>Number</t>
  </si>
  <si>
    <t>TOTAL</t>
  </si>
  <si>
    <t>Age Groups</t>
  </si>
  <si>
    <t>Total 0-17</t>
  </si>
  <si>
    <t>Total Other than Married Biological Parents</t>
  </si>
  <si>
    <t>[2] See Local Data Accumulator</t>
  </si>
  <si>
    <t>Instructions:</t>
  </si>
  <si>
    <t xml:space="preserve">1. Visit http://factfinder2.census.gov/faces/nav/jsf/pages/index.xhtml </t>
  </si>
  <si>
    <t>2. Enter "QT-P2: Single Years of Age and Sex: 2010" in the box for "topic or table."</t>
  </si>
  <si>
    <t>3. Select the county or city you are looking for in the box labeled "state, county or place."</t>
  </si>
  <si>
    <t>4. From the results page, select "2010 SF1 100% Data."</t>
  </si>
  <si>
    <t>5. Copy the results for the relevant age groups to the table above.</t>
  </si>
  <si>
    <t>Local Data Accumulator</t>
  </si>
  <si>
    <t>Blendon Twp, Ohio</t>
  </si>
  <si>
    <t>Plain Twp</t>
  </si>
  <si>
    <t>Reynolds-burg City, Ohio</t>
  </si>
  <si>
    <t>Truro Township, Franklin County, Ohio</t>
  </si>
  <si>
    <t>Local Children Living Arrangement Estimator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</si>
</sst>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_);_(@_)"/>
    <numFmt numFmtId="173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57" applyFont="1" applyFill="1" applyBorder="1" applyAlignment="1">
      <alignment wrapText="1"/>
      <protection/>
    </xf>
    <xf numFmtId="0" fontId="40" fillId="0" borderId="0" xfId="53" applyAlignment="1" applyProtection="1">
      <alignment/>
      <protection/>
    </xf>
    <xf numFmtId="0" fontId="3" fillId="0" borderId="0" xfId="57" applyFont="1" applyFill="1" applyBorder="1" applyAlignment="1">
      <alignment wrapText="1"/>
      <protection/>
    </xf>
    <xf numFmtId="0" fontId="3" fillId="0" borderId="0" xfId="57" applyFont="1" applyFill="1" applyBorder="1" applyAlignment="1">
      <alignment/>
      <protection/>
    </xf>
    <xf numFmtId="0" fontId="3" fillId="0" borderId="11" xfId="57" applyFont="1" applyFill="1" applyBorder="1" applyAlignment="1">
      <alignment/>
      <protection/>
    </xf>
    <xf numFmtId="0" fontId="3" fillId="0" borderId="12" xfId="57" applyFont="1" applyFill="1" applyBorder="1" applyAlignment="1">
      <alignment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wrapText="1"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left" wrapText="1"/>
      <protection/>
    </xf>
    <xf numFmtId="0" fontId="4" fillId="0" borderId="0" xfId="57" applyFont="1" applyFill="1" applyBorder="1" applyAlignment="1">
      <alignment horizontal="left" wrapText="1"/>
      <protection/>
    </xf>
    <xf numFmtId="0" fontId="22" fillId="0" borderId="17" xfId="57" applyFont="1" applyFill="1" applyBorder="1" applyAlignment="1">
      <alignment/>
      <protection/>
    </xf>
    <xf numFmtId="0" fontId="23" fillId="0" borderId="0" xfId="57" applyFont="1">
      <alignment/>
      <protection/>
    </xf>
    <xf numFmtId="0" fontId="2" fillId="0" borderId="18" xfId="57" applyFont="1" applyFill="1" applyBorder="1" applyAlignment="1">
      <alignment vertical="center" wrapText="1"/>
      <protection/>
    </xf>
    <xf numFmtId="3" fontId="2" fillId="0" borderId="18" xfId="57" applyNumberFormat="1" applyFont="1" applyFill="1" applyBorder="1" applyAlignment="1">
      <alignment vertical="center"/>
      <protection/>
    </xf>
    <xf numFmtId="10" fontId="2" fillId="0" borderId="19" xfId="61" applyNumberFormat="1" applyFont="1" applyFill="1" applyBorder="1" applyAlignment="1">
      <alignment vertical="center" wrapText="1"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vertical="center"/>
      <protection/>
    </xf>
    <xf numFmtId="10" fontId="2" fillId="0" borderId="10" xfId="61" applyNumberFormat="1" applyFont="1" applyFill="1" applyBorder="1" applyAlignment="1">
      <alignment vertical="center" wrapText="1"/>
    </xf>
    <xf numFmtId="3" fontId="2" fillId="0" borderId="12" xfId="57" applyNumberFormat="1" applyFont="1" applyFill="1" applyBorder="1" applyAlignment="1">
      <alignment vertical="center"/>
      <protection/>
    </xf>
    <xf numFmtId="0" fontId="2" fillId="0" borderId="18" xfId="57" applyFont="1" applyFill="1" applyBorder="1" applyAlignment="1">
      <alignment vertical="center"/>
      <protection/>
    </xf>
    <xf numFmtId="3" fontId="2" fillId="0" borderId="10" xfId="57" applyNumberFormat="1" applyFont="1" applyFill="1" applyBorder="1" applyAlignment="1">
      <alignment vertical="center"/>
      <protection/>
    </xf>
    <xf numFmtId="3" fontId="2" fillId="0" borderId="20" xfId="57" applyNumberFormat="1" applyFont="1" applyFill="1" applyBorder="1" applyAlignment="1">
      <alignment vertical="center"/>
      <protection/>
    </xf>
    <xf numFmtId="10" fontId="2" fillId="0" borderId="20" xfId="61" applyNumberFormat="1" applyFont="1" applyFill="1" applyBorder="1" applyAlignment="1">
      <alignment vertical="center" wrapText="1"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3" fontId="48" fillId="0" borderId="13" xfId="57" applyNumberFormat="1" applyFont="1" applyFill="1" applyBorder="1" applyAlignment="1">
      <alignment vertical="center"/>
      <protection/>
    </xf>
    <xf numFmtId="0" fontId="49" fillId="0" borderId="13" xfId="0" applyFont="1" applyBorder="1" applyAlignment="1">
      <alignment horizontal="center" vertical="center" wrapText="1"/>
    </xf>
    <xf numFmtId="0" fontId="50" fillId="0" borderId="0" xfId="53" applyFont="1" applyAlignment="1" applyProtection="1">
      <alignment/>
      <protection/>
    </xf>
    <xf numFmtId="0" fontId="51" fillId="0" borderId="0" xfId="0" applyFont="1" applyAlignment="1">
      <alignment/>
    </xf>
    <xf numFmtId="167" fontId="51" fillId="0" borderId="0" xfId="42" applyNumberFormat="1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3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vertical="center" wrapText="1" inden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5" fillId="0" borderId="0" xfId="0" applyFont="1" applyFill="1" applyBorder="1" applyAlignment="1">
      <alignment horizontal="left" vertical="center" wrapText="1" indent="1"/>
    </xf>
    <xf numFmtId="0" fontId="2" fillId="0" borderId="17" xfId="57" applyFont="1" applyFill="1" applyBorder="1" applyAlignment="1">
      <alignment vertical="center" wrapText="1"/>
      <protection/>
    </xf>
    <xf numFmtId="3" fontId="2" fillId="0" borderId="0" xfId="57" applyNumberFormat="1" applyFont="1" applyFill="1" applyBorder="1" applyAlignment="1">
      <alignment vertical="center"/>
      <protection/>
    </xf>
    <xf numFmtId="10" fontId="2" fillId="0" borderId="0" xfId="61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13" xfId="0" applyFont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0" fontId="51" fillId="0" borderId="0" xfId="0" applyFont="1" applyFill="1" applyBorder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5</xdr:col>
      <xdr:colOff>304800</xdr:colOff>
      <xdr:row>0</xdr:row>
      <xdr:rowOff>590550</xdr:rowOff>
    </xdr:to>
    <xdr:pic>
      <xdr:nvPicPr>
        <xdr:cNvPr id="1" name="Picture 1" descr="Divorce Ministry 4 Kids Logo - Lo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422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9</xdr:col>
      <xdr:colOff>9525</xdr:colOff>
      <xdr:row>1</xdr:row>
      <xdr:rowOff>114300</xdr:rowOff>
    </xdr:to>
    <xdr:pic>
      <xdr:nvPicPr>
        <xdr:cNvPr id="1" name="Picture 2" descr="Divorce Ministry 4 Kids Logo - Lo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444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vorceministry4kid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vorceministry4kid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W227"/>
  <sheetViews>
    <sheetView tabSelected="1" view="pageBreakPreview" zoomScale="85" zoomScaleSheetLayoutView="85" zoomScalePageLayoutView="0" workbookViewId="0" topLeftCell="A27">
      <selection activeCell="B29" sqref="B29"/>
    </sheetView>
  </sheetViews>
  <sheetFormatPr defaultColWidth="9.140625" defaultRowHeight="15"/>
  <cols>
    <col min="1" max="1" width="1.421875" style="9" customWidth="1"/>
    <col min="2" max="2" width="38.140625" style="9" bestFit="1" customWidth="1"/>
    <col min="3" max="3" width="8.28125" style="9" customWidth="1"/>
    <col min="4" max="4" width="8.57421875" style="10" customWidth="1"/>
    <col min="5" max="5" width="3.421875" style="9" customWidth="1"/>
    <col min="6" max="6" width="10.00390625" style="9" customWidth="1"/>
    <col min="7" max="7" width="3.28125" style="9" customWidth="1"/>
    <col min="8" max="16384" width="9.140625" style="9" customWidth="1"/>
  </cols>
  <sheetData>
    <row r="1" ht="47.25" customHeight="1"/>
    <row r="2" ht="14.25">
      <c r="B2" s="2" t="s">
        <v>52</v>
      </c>
    </row>
    <row r="3" spans="2:231" ht="16.5" customHeight="1">
      <c r="B3" s="19" t="s">
        <v>72</v>
      </c>
      <c r="C3" s="5"/>
      <c r="D3" s="5"/>
      <c r="E3" s="11"/>
      <c r="F3" s="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</row>
    <row r="4" spans="2:231" ht="16.5" customHeight="1" thickBot="1">
      <c r="B4" s="1"/>
      <c r="C4" s="1"/>
      <c r="D4" s="1"/>
      <c r="E4" s="11"/>
      <c r="F4" s="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</row>
    <row r="5" spans="2:231" ht="30" customHeight="1" thickBot="1">
      <c r="B5" s="3"/>
      <c r="C5" s="14" t="s">
        <v>49</v>
      </c>
      <c r="D5" s="15"/>
      <c r="E5" s="11"/>
      <c r="F5" s="7" t="s">
        <v>54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</row>
    <row r="6" spans="2:231" s="12" customFormat="1" ht="26.25" thickBot="1">
      <c r="B6" s="7" t="s">
        <v>46</v>
      </c>
      <c r="C6" s="7" t="s">
        <v>47</v>
      </c>
      <c r="D6" s="7" t="s">
        <v>48</v>
      </c>
      <c r="E6" s="13"/>
      <c r="F6" s="7" t="s">
        <v>55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</row>
    <row r="7" spans="2:231" ht="16.5" customHeight="1" thickBot="1">
      <c r="B7" s="6"/>
      <c r="C7" s="6"/>
      <c r="D7" s="8"/>
      <c r="E7" s="11"/>
      <c r="F7" s="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</row>
    <row r="8" spans="2:231" s="24" customFormat="1" ht="16.5" customHeight="1" thickBot="1">
      <c r="B8" s="20" t="s">
        <v>0</v>
      </c>
      <c r="C8" s="21">
        <v>74718</v>
      </c>
      <c r="D8" s="22">
        <f>+C8/$C$8</f>
        <v>1</v>
      </c>
      <c r="E8" s="23"/>
      <c r="F8" s="33">
        <f>+'Local Data Accumulator'!N37</f>
        <v>38573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</row>
    <row r="9" spans="2:231" s="24" customFormat="1" ht="5.25" customHeight="1">
      <c r="B9" s="20"/>
      <c r="C9" s="21"/>
      <c r="D9" s="25"/>
      <c r="E9" s="23"/>
      <c r="F9" s="2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</row>
    <row r="10" spans="2:231" s="24" customFormat="1" ht="16.5" customHeight="1">
      <c r="B10" s="27" t="s">
        <v>35</v>
      </c>
      <c r="C10" s="21">
        <v>45056</v>
      </c>
      <c r="D10" s="25">
        <f aca="true" t="shared" si="0" ref="D10:D30">+C10/$C$8</f>
        <v>0.6030139993040499</v>
      </c>
      <c r="E10" s="23"/>
      <c r="F10" s="21">
        <f>+$F$8*D10</f>
        <v>23260.058995155116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</row>
    <row r="11" spans="2:231" s="24" customFormat="1" ht="5.25" customHeight="1">
      <c r="B11" s="20"/>
      <c r="C11" s="21"/>
      <c r="D11" s="25"/>
      <c r="E11" s="23"/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</row>
    <row r="12" spans="2:231" s="24" customFormat="1" ht="16.5" customHeight="1">
      <c r="B12" s="27" t="s">
        <v>36</v>
      </c>
      <c r="C12" s="21">
        <v>2350</v>
      </c>
      <c r="D12" s="25">
        <f t="shared" si="0"/>
        <v>0.03145159131668407</v>
      </c>
      <c r="E12" s="23"/>
      <c r="F12" s="21">
        <f>+$F$8*D12</f>
        <v>1213.1822318584545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</row>
    <row r="13" spans="2:231" s="24" customFormat="1" ht="5.25" customHeight="1">
      <c r="B13" s="20"/>
      <c r="C13" s="21"/>
      <c r="D13" s="25"/>
      <c r="E13" s="23"/>
      <c r="F13" s="2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</row>
    <row r="14" spans="2:231" s="24" customFormat="1" ht="16.5" customHeight="1">
      <c r="B14" s="27" t="s">
        <v>37</v>
      </c>
      <c r="C14" s="21">
        <f>4050+367</f>
        <v>4417</v>
      </c>
      <c r="D14" s="25">
        <f t="shared" si="0"/>
        <v>0.0591156080194866</v>
      </c>
      <c r="E14" s="23"/>
      <c r="F14" s="21">
        <f>+$F$8*D14</f>
        <v>2280.2663481356567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</row>
    <row r="15" spans="2:231" s="24" customFormat="1" ht="5.25" customHeight="1">
      <c r="B15" s="20"/>
      <c r="C15" s="21"/>
      <c r="D15" s="25"/>
      <c r="E15" s="23"/>
      <c r="F15" s="2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</row>
    <row r="16" spans="2:231" s="24" customFormat="1" ht="16.5" customHeight="1">
      <c r="B16" s="27" t="s">
        <v>38</v>
      </c>
      <c r="C16" s="21">
        <v>15505</v>
      </c>
      <c r="D16" s="25">
        <f t="shared" si="0"/>
        <v>0.20751358441071763</v>
      </c>
      <c r="E16" s="23"/>
      <c r="F16" s="21">
        <f>+$F$8*D16</f>
        <v>8004.421491474611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</row>
    <row r="17" spans="2:231" s="24" customFormat="1" ht="16.5" customHeight="1">
      <c r="B17" s="27" t="s">
        <v>39</v>
      </c>
      <c r="C17" s="21">
        <v>1780</v>
      </c>
      <c r="D17" s="25">
        <f t="shared" si="0"/>
        <v>0.023822907465403248</v>
      </c>
      <c r="E17" s="23"/>
      <c r="F17" s="21">
        <f>+$F$8*D17</f>
        <v>918.9210096629995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</row>
    <row r="18" spans="2:231" s="24" customFormat="1" ht="16.5" customHeight="1">
      <c r="B18" s="27" t="s">
        <v>40</v>
      </c>
      <c r="C18" s="21">
        <v>2065</v>
      </c>
      <c r="D18" s="25">
        <f t="shared" si="0"/>
        <v>0.02763724939104366</v>
      </c>
      <c r="E18" s="23"/>
      <c r="F18" s="21">
        <f>+$F$8*D18</f>
        <v>1066.051620760727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</row>
    <row r="19" spans="2:231" s="24" customFormat="1" ht="16.5" customHeight="1">
      <c r="B19" s="27" t="s">
        <v>41</v>
      </c>
      <c r="C19" s="28">
        <v>507</v>
      </c>
      <c r="D19" s="25">
        <f t="shared" si="0"/>
        <v>0.006785513530876094</v>
      </c>
      <c r="E19" s="23"/>
      <c r="F19" s="21">
        <f>+$F$8*D19</f>
        <v>261.73761342648356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</row>
    <row r="20" spans="2:231" s="24" customFormat="1" ht="16.5" customHeight="1">
      <c r="B20" s="27" t="s">
        <v>53</v>
      </c>
      <c r="C20" s="29">
        <f>SUBTOTAL(9,C16:C19)</f>
        <v>19857</v>
      </c>
      <c r="D20" s="30">
        <f t="shared" si="0"/>
        <v>0.26575925479804063</v>
      </c>
      <c r="E20" s="23"/>
      <c r="F20" s="29">
        <f>SUBTOTAL(9,F16:F19)</f>
        <v>10251.13173532482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</row>
    <row r="21" spans="2:231" s="24" customFormat="1" ht="5.25" customHeight="1">
      <c r="B21" s="20"/>
      <c r="C21" s="21"/>
      <c r="D21" s="25"/>
      <c r="E21" s="23"/>
      <c r="F21" s="26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</row>
    <row r="22" spans="2:231" s="24" customFormat="1" ht="16.5" customHeight="1">
      <c r="B22" s="27" t="s">
        <v>1</v>
      </c>
      <c r="C22" s="21">
        <v>1655</v>
      </c>
      <c r="D22" s="25">
        <f t="shared" si="0"/>
        <v>0.022149950480473246</v>
      </c>
      <c r="E22" s="23"/>
      <c r="F22" s="21">
        <f>+$F$8*D22</f>
        <v>854.3900398832945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</row>
    <row r="23" spans="2:231" s="24" customFormat="1" ht="5.25" customHeight="1">
      <c r="B23" s="20"/>
      <c r="C23" s="21"/>
      <c r="D23" s="25"/>
      <c r="E23" s="23"/>
      <c r="F23" s="26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</row>
    <row r="24" spans="2:231" s="24" customFormat="1" ht="16.5" customHeight="1">
      <c r="B24" s="27" t="s">
        <v>42</v>
      </c>
      <c r="C24" s="21">
        <v>650</v>
      </c>
      <c r="D24" s="25">
        <f t="shared" si="0"/>
        <v>0.008699376321636018</v>
      </c>
      <c r="E24" s="23"/>
      <c r="F24" s="21">
        <f>+$F$8*D24</f>
        <v>335.5610428544661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</row>
    <row r="25" spans="2:231" s="24" customFormat="1" ht="16.5" customHeight="1">
      <c r="B25" s="27" t="s">
        <v>43</v>
      </c>
      <c r="C25" s="21">
        <v>395</v>
      </c>
      <c r="D25" s="25">
        <f t="shared" si="0"/>
        <v>0.005286544072378811</v>
      </c>
      <c r="E25" s="23"/>
      <c r="F25" s="21">
        <f>+$F$8*D25</f>
        <v>203.9178645038679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</row>
    <row r="26" spans="2:231" s="24" customFormat="1" ht="16.5" customHeight="1">
      <c r="B26" s="27" t="s">
        <v>44</v>
      </c>
      <c r="C26" s="21">
        <v>200</v>
      </c>
      <c r="D26" s="25">
        <f t="shared" si="0"/>
        <v>0.0026767311758880055</v>
      </c>
      <c r="E26" s="23"/>
      <c r="F26" s="21">
        <f>+$F$8*D26</f>
        <v>103.24955164752804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</row>
    <row r="27" spans="2:231" s="24" customFormat="1" ht="16.5" customHeight="1">
      <c r="B27" s="27" t="s">
        <v>45</v>
      </c>
      <c r="C27" s="21">
        <v>138</v>
      </c>
      <c r="D27" s="25">
        <f t="shared" si="0"/>
        <v>0.0018469445113627238</v>
      </c>
      <c r="E27" s="23"/>
      <c r="F27" s="21">
        <f>+$F$8*D27</f>
        <v>71.24219063679435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</row>
    <row r="28" spans="2:231" s="32" customFormat="1" ht="16.5" customHeight="1">
      <c r="B28" s="27" t="s">
        <v>32</v>
      </c>
      <c r="C28" s="29">
        <f>SUBTOTAL(9,C24:C27)</f>
        <v>1383</v>
      </c>
      <c r="D28" s="30">
        <f t="shared" si="0"/>
        <v>0.01850959608126556</v>
      </c>
      <c r="E28" s="31"/>
      <c r="F28" s="29">
        <f>SUBTOTAL(9,F24:F27)</f>
        <v>713.9706496426564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</row>
    <row r="29" spans="2:231" s="24" customFormat="1" ht="5.25" customHeight="1">
      <c r="B29" s="20"/>
      <c r="C29" s="21"/>
      <c r="D29" s="25"/>
      <c r="E29" s="23"/>
      <c r="F29" s="2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</row>
    <row r="30" spans="2:231" s="32" customFormat="1" ht="16.5" customHeight="1">
      <c r="B30" s="27" t="s">
        <v>59</v>
      </c>
      <c r="C30" s="29">
        <f>SUBTOTAL(9,C11:C29)</f>
        <v>29662</v>
      </c>
      <c r="D30" s="30">
        <f t="shared" si="0"/>
        <v>0.3969860006959501</v>
      </c>
      <c r="E30" s="31"/>
      <c r="F30" s="29">
        <f>SUBTOTAL(9,F11:F29)</f>
        <v>15312.941004844883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</row>
    <row r="31" spans="2:231" s="24" customFormat="1" ht="5.25" customHeight="1">
      <c r="B31" s="50"/>
      <c r="C31" s="51"/>
      <c r="D31" s="52"/>
      <c r="E31" s="23"/>
      <c r="F31" s="51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</row>
    <row r="32" spans="2:231" ht="16.5" customHeight="1">
      <c r="B32" s="18" t="s">
        <v>51</v>
      </c>
      <c r="D32" s="4"/>
      <c r="E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</row>
    <row r="33" spans="2:231" ht="37.5" customHeight="1">
      <c r="B33" s="16" t="s">
        <v>50</v>
      </c>
      <c r="C33" s="17"/>
      <c r="D33" s="17"/>
      <c r="E33" s="17"/>
      <c r="F33" s="17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</row>
    <row r="34" spans="2:231" ht="12">
      <c r="B34" s="16" t="s">
        <v>60</v>
      </c>
      <c r="C34" s="17"/>
      <c r="D34" s="17"/>
      <c r="E34" s="17"/>
      <c r="F34" s="17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</row>
    <row r="35" spans="127:231" ht="12"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</row>
    <row r="36" spans="127:231" ht="12"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</row>
    <row r="37" spans="127:231" ht="12"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</row>
    <row r="38" spans="127:231" ht="12"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</row>
    <row r="39" spans="127:231" ht="12"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</row>
    <row r="40" spans="127:231" ht="12"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</row>
    <row r="41" spans="127:231" ht="12"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</row>
    <row r="42" spans="127:231" ht="12"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</row>
    <row r="43" spans="127:231" ht="12"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</row>
    <row r="44" spans="127:231" ht="12"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</row>
    <row r="45" spans="127:231" ht="12"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</row>
    <row r="46" spans="127:231" ht="12"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</row>
    <row r="47" spans="127:231" ht="12"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</row>
    <row r="48" spans="127:231" ht="12"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</row>
    <row r="49" spans="127:231" ht="12"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</row>
    <row r="50" spans="127:231" ht="12"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</row>
    <row r="51" spans="127:231" ht="12"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</row>
    <row r="52" spans="127:231" ht="12"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</row>
    <row r="53" spans="127:231" ht="12"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</row>
    <row r="54" spans="127:231" ht="12"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</row>
    <row r="55" spans="127:231" ht="12"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</row>
    <row r="56" spans="127:231" ht="12"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</row>
    <row r="57" spans="127:231" ht="12"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</row>
    <row r="58" spans="127:231" ht="12"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</row>
    <row r="59" spans="127:231" ht="12"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</row>
    <row r="60" spans="127:231" ht="12"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</row>
    <row r="61" spans="127:231" ht="12"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</row>
    <row r="62" spans="127:231" ht="12"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</row>
    <row r="63" spans="127:231" ht="12"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</row>
    <row r="64" spans="127:231" ht="12"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</row>
    <row r="65" spans="127:231" ht="12"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</row>
    <row r="66" spans="127:231" ht="12"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</row>
    <row r="67" spans="127:231" ht="12"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</row>
    <row r="68" spans="127:231" ht="12"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</row>
    <row r="69" spans="127:231" ht="12"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</row>
    <row r="70" spans="127:231" ht="12"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</row>
    <row r="71" spans="127:231" ht="12"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</row>
    <row r="72" spans="127:231" ht="12"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</row>
    <row r="73" spans="127:231" ht="12"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</row>
    <row r="74" spans="127:231" ht="12"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</row>
    <row r="75" spans="127:231" ht="12"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</row>
    <row r="76" spans="127:231" ht="12"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</row>
    <row r="77" spans="127:231" ht="12"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</row>
    <row r="78" spans="127:231" ht="12"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</row>
    <row r="79" spans="127:231" ht="12"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</row>
    <row r="80" spans="127:231" ht="12"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</row>
    <row r="81" spans="127:231" ht="12"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</row>
    <row r="82" spans="127:231" ht="12"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</row>
    <row r="83" spans="127:231" ht="12"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</row>
    <row r="84" spans="127:231" ht="12"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</row>
    <row r="85" spans="127:231" ht="12"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</row>
    <row r="86" spans="127:231" ht="12"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</row>
    <row r="87" spans="127:231" ht="12"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</row>
    <row r="88" spans="127:231" ht="12"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</row>
    <row r="89" spans="127:231" ht="12"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</row>
    <row r="90" spans="127:231" ht="12"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</row>
    <row r="91" spans="127:231" ht="12"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</row>
    <row r="92" spans="127:231" ht="12"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</row>
    <row r="93" spans="127:231" ht="12"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</row>
    <row r="94" spans="127:231" ht="12"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</row>
    <row r="95" spans="127:231" ht="12"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</row>
    <row r="96" spans="127:231" ht="12"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</row>
    <row r="97" spans="127:231" ht="12"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</row>
    <row r="98" spans="127:231" ht="12"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</row>
    <row r="99" spans="127:231" ht="12"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</row>
    <row r="100" spans="127:231" ht="12"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</row>
    <row r="101" spans="127:231" ht="12"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</row>
    <row r="102" spans="127:231" ht="12"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</row>
    <row r="103" spans="127:231" ht="12"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</row>
    <row r="104" spans="127:231" ht="12"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</row>
    <row r="105" spans="127:231" ht="12"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</row>
    <row r="106" spans="127:231" ht="12"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</row>
    <row r="107" spans="127:231" ht="12"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</row>
    <row r="108" spans="127:231" ht="12"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</row>
    <row r="109" spans="127:231" ht="12"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</row>
    <row r="110" spans="127:231" ht="12"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</row>
    <row r="111" spans="127:231" ht="12"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</row>
    <row r="112" spans="127:231" ht="12"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</row>
    <row r="113" spans="127:231" ht="12"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</row>
    <row r="114" spans="127:231" ht="12"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</row>
    <row r="115" spans="127:231" ht="12"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</row>
    <row r="116" spans="127:231" ht="12"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</row>
    <row r="117" spans="127:231" ht="12"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</row>
    <row r="118" spans="127:231" ht="12"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</row>
    <row r="119" spans="127:231" ht="12"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</row>
    <row r="120" spans="127:231" ht="12"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</row>
    <row r="121" spans="127:231" ht="12"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</row>
    <row r="122" spans="127:231" ht="12"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</row>
    <row r="123" spans="127:231" ht="12"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</row>
    <row r="124" spans="127:231" ht="12"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</row>
    <row r="125" spans="127:231" ht="12"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</row>
    <row r="126" spans="127:231" ht="12"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</row>
    <row r="127" spans="127:231" ht="12"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</row>
    <row r="128" spans="127:231" ht="12"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</row>
    <row r="129" spans="127:231" ht="12"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</row>
    <row r="130" spans="127:231" ht="12"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</row>
    <row r="131" spans="127:231" ht="12"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</row>
    <row r="132" spans="127:231" ht="12"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</row>
    <row r="133" spans="127:231" ht="12"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</row>
    <row r="134" spans="127:231" ht="12"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</row>
    <row r="135" spans="127:231" ht="12"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</row>
    <row r="136" spans="127:231" ht="12"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</row>
    <row r="137" spans="127:231" ht="12"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</row>
    <row r="138" spans="127:231" ht="12"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</row>
    <row r="139" spans="127:231" ht="12"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</row>
    <row r="140" spans="127:231" ht="12"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</row>
    <row r="141" spans="127:231" ht="12"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</row>
    <row r="142" spans="127:231" ht="12"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</row>
    <row r="143" spans="127:231" ht="12"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</row>
    <row r="144" spans="127:231" ht="12"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</row>
    <row r="145" spans="127:231" ht="12"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</row>
    <row r="146" spans="127:231" ht="12"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</row>
    <row r="147" spans="127:231" ht="12"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</row>
    <row r="148" spans="127:231" ht="12"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</row>
    <row r="149" spans="127:231" ht="12"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</row>
    <row r="150" spans="127:231" ht="12"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</row>
    <row r="151" spans="127:231" ht="12"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</row>
    <row r="152" spans="127:231" ht="12"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</row>
    <row r="153" spans="127:231" ht="12"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</row>
    <row r="154" spans="127:231" ht="12"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</row>
    <row r="155" spans="127:231" ht="12"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</row>
    <row r="156" spans="127:231" ht="12"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</row>
    <row r="157" spans="127:231" ht="12"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</row>
    <row r="158" spans="127:231" ht="12"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</row>
    <row r="159" spans="127:231" ht="12"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</row>
    <row r="160" spans="127:231" ht="12"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</row>
    <row r="161" spans="127:231" ht="12"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</row>
    <row r="162" spans="127:231" ht="12"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</row>
    <row r="163" spans="127:231" ht="12"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</row>
    <row r="164" spans="127:231" ht="12"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</row>
    <row r="165" spans="127:231" ht="12"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</row>
    <row r="166" spans="127:231" ht="12"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</row>
    <row r="167" spans="127:231" ht="12"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</row>
    <row r="168" spans="127:231" ht="12"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</row>
    <row r="169" spans="127:231" ht="12"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</row>
    <row r="170" spans="127:231" ht="12"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</row>
    <row r="171" spans="127:231" ht="12"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</row>
    <row r="172" spans="127:231" ht="12"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</row>
    <row r="173" spans="127:231" ht="12"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</row>
    <row r="174" spans="127:231" ht="12"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</row>
    <row r="175" spans="127:231" ht="12"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</row>
    <row r="176" spans="127:231" ht="12"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</row>
    <row r="177" spans="127:231" ht="12"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</row>
    <row r="178" spans="127:231" ht="12"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</row>
    <row r="179" spans="127:231" ht="12"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</row>
    <row r="180" spans="127:231" ht="12"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</row>
    <row r="181" spans="127:231" ht="12"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</row>
    <row r="182" spans="127:231" ht="12"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</row>
    <row r="183" spans="127:231" ht="12"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</row>
    <row r="184" spans="127:231" ht="12"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</row>
    <row r="185" spans="127:231" ht="12"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</row>
    <row r="186" spans="127:231" ht="12"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</row>
    <row r="187" spans="127:231" ht="12"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</row>
    <row r="188" spans="127:231" ht="12"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</row>
    <row r="189" spans="127:231" ht="12"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</row>
    <row r="190" spans="127:231" ht="12"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</row>
    <row r="191" spans="127:231" ht="12"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</row>
    <row r="192" spans="127:231" ht="12"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</row>
    <row r="193" spans="127:231" ht="12"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</row>
    <row r="194" spans="127:231" ht="12"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</row>
    <row r="195" spans="127:231" ht="12"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</row>
    <row r="196" spans="127:231" ht="12"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</row>
    <row r="197" spans="127:231" ht="12"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</row>
    <row r="198" spans="127:231" ht="12"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</row>
    <row r="199" spans="127:231" ht="12"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</row>
    <row r="200" spans="127:231" ht="12"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</row>
    <row r="201" spans="127:231" ht="12"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</row>
    <row r="202" spans="127:231" ht="12"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</row>
    <row r="203" spans="127:231" ht="12"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</row>
    <row r="204" spans="127:231" ht="12"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</row>
    <row r="205" spans="127:231" ht="12"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</row>
    <row r="206" spans="127:231" ht="12"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</row>
    <row r="207" spans="127:231" ht="12"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</row>
    <row r="208" spans="127:231" ht="12"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</row>
    <row r="209" spans="127:231" ht="12"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</row>
    <row r="210" spans="127:231" ht="12"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</row>
    <row r="211" spans="127:231" ht="12"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</row>
    <row r="212" spans="127:231" ht="12"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</row>
    <row r="213" spans="127:231" ht="12"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</row>
    <row r="214" spans="127:231" ht="12"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</row>
    <row r="215" spans="127:231" ht="12"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</row>
    <row r="216" spans="127:231" ht="12"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</row>
    <row r="217" spans="127:231" ht="12"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</row>
    <row r="218" spans="127:231" ht="12"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</row>
    <row r="219" spans="127:231" ht="12"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</row>
    <row r="220" spans="127:231" ht="12"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</row>
    <row r="221" spans="127:231" ht="12"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</row>
    <row r="222" spans="127:231" ht="12"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</row>
    <row r="223" spans="127:231" ht="12"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</row>
    <row r="224" spans="127:231" ht="12"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</row>
    <row r="225" spans="127:231" ht="12"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</row>
    <row r="226" spans="127:231" ht="12"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</row>
    <row r="227" spans="127:231" ht="12"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</row>
  </sheetData>
  <sheetProtection/>
  <mergeCells count="3">
    <mergeCell ref="C5:D5"/>
    <mergeCell ref="B33:F33"/>
    <mergeCell ref="B34:F34"/>
  </mergeCells>
  <hyperlinks>
    <hyperlink ref="B2" r:id="rId1" display="http://DivorceMinistry4Kids.com"/>
  </hyperlinks>
  <printOptions gridLines="1" horizontalCentered="1"/>
  <pageMargins left="0.5" right="0.5" top="0.75" bottom="0.5" header="0" footer="0"/>
  <pageSetup horizontalDpi="600" verticalDpi="600" orientation="portrait" scale="125" r:id="rId3"/>
  <headerFooter alignWithMargins="0">
    <oddHeader>&amp;RPrinted &amp;T  &amp;D</oddHeader>
    <oddFooter>&amp;L(c) 2012 - Divorce Ministry 4 Kids&amp;RPage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1"/>
  <sheetViews>
    <sheetView zoomScalePageLayoutView="0" workbookViewId="0" topLeftCell="A1">
      <pane xSplit="2" ySplit="7" topLeftCell="C23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G23" sqref="G23"/>
    </sheetView>
  </sheetViews>
  <sheetFormatPr defaultColWidth="9.140625" defaultRowHeight="15"/>
  <cols>
    <col min="1" max="1" width="1.57421875" style="36" customWidth="1"/>
    <col min="2" max="2" width="23.8515625" style="36" customWidth="1"/>
    <col min="3" max="3" width="2.421875" style="36" customWidth="1"/>
    <col min="4" max="4" width="6.7109375" style="36" customWidth="1"/>
    <col min="5" max="5" width="6.28125" style="36" customWidth="1"/>
    <col min="6" max="6" width="6.8515625" style="36" customWidth="1"/>
    <col min="7" max="7" width="7.28125" style="36" customWidth="1"/>
    <col min="8" max="9" width="6.57421875" style="36" customWidth="1"/>
    <col min="10" max="10" width="7.140625" style="36" customWidth="1"/>
    <col min="11" max="12" width="7.421875" style="36" customWidth="1"/>
    <col min="13" max="13" width="2.140625" style="36" customWidth="1"/>
    <col min="14" max="14" width="8.7109375" style="53" customWidth="1"/>
    <col min="15" max="15" width="2.140625" style="36" customWidth="1"/>
    <col min="16" max="16384" width="8.7109375" style="36" customWidth="1"/>
  </cols>
  <sheetData>
    <row r="1" spans="1:3" ht="36.75" customHeight="1">
      <c r="A1" s="35"/>
      <c r="B1" s="35"/>
      <c r="C1" s="35"/>
    </row>
    <row r="2" spans="1:3" ht="12.75">
      <c r="A2" s="37"/>
      <c r="B2" s="37"/>
      <c r="C2" s="37"/>
    </row>
    <row r="3" spans="2:4" s="9" customFormat="1" ht="14.25">
      <c r="B3" s="2" t="s">
        <v>52</v>
      </c>
      <c r="D3" s="10"/>
    </row>
    <row r="4" spans="2:231" s="9" customFormat="1" ht="16.5" customHeight="1">
      <c r="B4" s="19" t="s">
        <v>67</v>
      </c>
      <c r="C4" s="5"/>
      <c r="D4" s="5"/>
      <c r="E4" s="11"/>
      <c r="F4" s="5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</row>
    <row r="5" ht="13.5" thickBot="1">
      <c r="H5" s="37"/>
    </row>
    <row r="6" spans="2:14" s="38" customFormat="1" ht="50.25" thickBot="1">
      <c r="B6" s="39" t="s">
        <v>57</v>
      </c>
      <c r="D6" s="34" t="s">
        <v>27</v>
      </c>
      <c r="E6" s="34" t="s">
        <v>28</v>
      </c>
      <c r="F6" s="34" t="s">
        <v>68</v>
      </c>
      <c r="G6" s="34" t="s">
        <v>29</v>
      </c>
      <c r="H6" s="34" t="s">
        <v>69</v>
      </c>
      <c r="I6" s="34" t="s">
        <v>30</v>
      </c>
      <c r="J6" s="34" t="s">
        <v>31</v>
      </c>
      <c r="K6" s="34" t="s">
        <v>70</v>
      </c>
      <c r="L6" s="34" t="s">
        <v>71</v>
      </c>
      <c r="N6" s="54" t="s">
        <v>56</v>
      </c>
    </row>
    <row r="8" spans="1:14" s="43" customFormat="1" ht="12.75">
      <c r="A8" s="40"/>
      <c r="B8" s="47" t="s">
        <v>2</v>
      </c>
      <c r="C8" s="40"/>
      <c r="D8" s="41">
        <v>33248</v>
      </c>
      <c r="E8" s="42">
        <v>137</v>
      </c>
      <c r="F8" s="41">
        <v>9069</v>
      </c>
      <c r="G8" s="41">
        <v>3120</v>
      </c>
      <c r="H8" s="41">
        <v>9829</v>
      </c>
      <c r="I8" s="41">
        <v>7724</v>
      </c>
      <c r="J8" s="41">
        <v>18062</v>
      </c>
      <c r="K8" s="41">
        <v>35893</v>
      </c>
      <c r="L8" s="41">
        <v>26837</v>
      </c>
      <c r="N8" s="55">
        <f>SUM(C8:L8)</f>
        <v>143919</v>
      </c>
    </row>
    <row r="9" spans="1:14" s="43" customFormat="1" ht="12.75">
      <c r="A9" s="44"/>
      <c r="B9" s="48" t="s">
        <v>3</v>
      </c>
      <c r="C9" s="44"/>
      <c r="D9" s="41">
        <v>1853</v>
      </c>
      <c r="E9" s="42">
        <v>7</v>
      </c>
      <c r="F9" s="42">
        <v>641</v>
      </c>
      <c r="G9" s="42">
        <v>196</v>
      </c>
      <c r="H9" s="42">
        <v>610</v>
      </c>
      <c r="I9" s="42">
        <v>544</v>
      </c>
      <c r="J9" s="41">
        <v>1417</v>
      </c>
      <c r="K9" s="41">
        <v>2392</v>
      </c>
      <c r="L9" s="41">
        <v>1790</v>
      </c>
      <c r="N9" s="55">
        <f aca="true" t="shared" si="0" ref="N9:N14">SUM(C9:L9)</f>
        <v>9450</v>
      </c>
    </row>
    <row r="10" spans="1:14" s="43" customFormat="1" ht="12.75">
      <c r="A10" s="44"/>
      <c r="B10" s="48" t="s">
        <v>4</v>
      </c>
      <c r="C10" s="44"/>
      <c r="D10" s="42">
        <v>368</v>
      </c>
      <c r="E10" s="42">
        <v>3</v>
      </c>
      <c r="F10" s="42">
        <v>117</v>
      </c>
      <c r="G10" s="42">
        <v>33</v>
      </c>
      <c r="H10" s="42">
        <v>81</v>
      </c>
      <c r="I10" s="42">
        <v>69</v>
      </c>
      <c r="J10" s="42">
        <v>292</v>
      </c>
      <c r="K10" s="42">
        <v>433</v>
      </c>
      <c r="L10" s="42">
        <v>326</v>
      </c>
      <c r="N10" s="55">
        <f t="shared" si="0"/>
        <v>1722</v>
      </c>
    </row>
    <row r="11" spans="1:14" s="43" customFormat="1" ht="12.75">
      <c r="A11" s="44"/>
      <c r="B11" s="48" t="s">
        <v>5</v>
      </c>
      <c r="C11" s="44"/>
      <c r="D11" s="42">
        <v>387</v>
      </c>
      <c r="E11" s="42">
        <v>2</v>
      </c>
      <c r="F11" s="42">
        <v>128</v>
      </c>
      <c r="G11" s="42">
        <v>44</v>
      </c>
      <c r="H11" s="42">
        <v>93</v>
      </c>
      <c r="I11" s="42">
        <v>81</v>
      </c>
      <c r="J11" s="42">
        <v>280</v>
      </c>
      <c r="K11" s="42">
        <v>455</v>
      </c>
      <c r="L11" s="42">
        <v>338</v>
      </c>
      <c r="N11" s="55">
        <f t="shared" si="0"/>
        <v>1808</v>
      </c>
    </row>
    <row r="12" spans="1:14" s="43" customFormat="1" ht="12.75">
      <c r="A12" s="44"/>
      <c r="B12" s="48" t="s">
        <v>6</v>
      </c>
      <c r="C12" s="44"/>
      <c r="D12" s="42">
        <v>346</v>
      </c>
      <c r="E12" s="42">
        <v>2</v>
      </c>
      <c r="F12" s="42">
        <v>129</v>
      </c>
      <c r="G12" s="42">
        <v>32</v>
      </c>
      <c r="H12" s="42">
        <v>134</v>
      </c>
      <c r="I12" s="42">
        <v>124</v>
      </c>
      <c r="J12" s="42">
        <v>299</v>
      </c>
      <c r="K12" s="42">
        <v>486</v>
      </c>
      <c r="L12" s="42">
        <v>357</v>
      </c>
      <c r="N12" s="55">
        <f t="shared" si="0"/>
        <v>1909</v>
      </c>
    </row>
    <row r="13" spans="1:14" s="43" customFormat="1" ht="12.75">
      <c r="A13" s="44"/>
      <c r="B13" s="48" t="s">
        <v>7</v>
      </c>
      <c r="C13" s="44"/>
      <c r="D13" s="42">
        <v>365</v>
      </c>
      <c r="E13" s="42">
        <v>0</v>
      </c>
      <c r="F13" s="42">
        <v>120</v>
      </c>
      <c r="G13" s="42">
        <v>50</v>
      </c>
      <c r="H13" s="42">
        <v>119</v>
      </c>
      <c r="I13" s="42">
        <v>99</v>
      </c>
      <c r="J13" s="42">
        <v>289</v>
      </c>
      <c r="K13" s="42">
        <v>526</v>
      </c>
      <c r="L13" s="42">
        <v>409</v>
      </c>
      <c r="N13" s="55">
        <f t="shared" si="0"/>
        <v>1977</v>
      </c>
    </row>
    <row r="14" spans="1:14" s="43" customFormat="1" ht="12.75">
      <c r="A14" s="44"/>
      <c r="B14" s="48" t="s">
        <v>8</v>
      </c>
      <c r="C14" s="44"/>
      <c r="D14" s="42">
        <v>387</v>
      </c>
      <c r="E14" s="42">
        <v>0</v>
      </c>
      <c r="F14" s="42">
        <v>147</v>
      </c>
      <c r="G14" s="42">
        <v>37</v>
      </c>
      <c r="H14" s="42">
        <v>183</v>
      </c>
      <c r="I14" s="42">
        <v>171</v>
      </c>
      <c r="J14" s="42">
        <v>257</v>
      </c>
      <c r="K14" s="42">
        <v>492</v>
      </c>
      <c r="L14" s="42">
        <v>360</v>
      </c>
      <c r="N14" s="55">
        <f t="shared" si="0"/>
        <v>2034</v>
      </c>
    </row>
    <row r="15" spans="1:14" s="43" customFormat="1" ht="12.75">
      <c r="A15" s="44"/>
      <c r="B15" s="48"/>
      <c r="C15" s="44"/>
      <c r="D15" s="42"/>
      <c r="E15" s="42"/>
      <c r="F15" s="42"/>
      <c r="G15" s="42"/>
      <c r="H15" s="42"/>
      <c r="I15" s="42"/>
      <c r="J15" s="42"/>
      <c r="K15" s="42"/>
      <c r="L15" s="42"/>
      <c r="N15" s="56"/>
    </row>
    <row r="16" spans="1:14" s="43" customFormat="1" ht="12.75">
      <c r="A16" s="44"/>
      <c r="B16" s="48" t="s">
        <v>9</v>
      </c>
      <c r="C16" s="44"/>
      <c r="D16" s="41">
        <v>2242</v>
      </c>
      <c r="E16" s="42">
        <v>4</v>
      </c>
      <c r="F16" s="42">
        <v>714</v>
      </c>
      <c r="G16" s="42">
        <v>184</v>
      </c>
      <c r="H16" s="41">
        <v>1015</v>
      </c>
      <c r="I16" s="42">
        <v>900</v>
      </c>
      <c r="J16" s="41">
        <v>1253</v>
      </c>
      <c r="K16" s="41">
        <v>2604</v>
      </c>
      <c r="L16" s="41">
        <v>1842</v>
      </c>
      <c r="N16" s="55">
        <f aca="true" t="shared" si="1" ref="N16:N21">SUM(C16:L16)</f>
        <v>10758</v>
      </c>
    </row>
    <row r="17" spans="1:14" s="43" customFormat="1" ht="12.75">
      <c r="A17" s="44"/>
      <c r="B17" s="48" t="s">
        <v>10</v>
      </c>
      <c r="C17" s="44"/>
      <c r="D17" s="42">
        <v>430</v>
      </c>
      <c r="E17" s="42">
        <v>2</v>
      </c>
      <c r="F17" s="42">
        <v>158</v>
      </c>
      <c r="G17" s="42">
        <v>41</v>
      </c>
      <c r="H17" s="42">
        <v>180</v>
      </c>
      <c r="I17" s="42">
        <v>156</v>
      </c>
      <c r="J17" s="42">
        <v>245</v>
      </c>
      <c r="K17" s="42">
        <v>466</v>
      </c>
      <c r="L17" s="42">
        <v>357</v>
      </c>
      <c r="N17" s="55">
        <f t="shared" si="1"/>
        <v>2035</v>
      </c>
    </row>
    <row r="18" spans="1:14" s="43" customFormat="1" ht="12.75">
      <c r="A18" s="44"/>
      <c r="B18" s="48" t="s">
        <v>11</v>
      </c>
      <c r="C18" s="44"/>
      <c r="D18" s="42">
        <v>460</v>
      </c>
      <c r="E18" s="42">
        <v>0</v>
      </c>
      <c r="F18" s="42">
        <v>138</v>
      </c>
      <c r="G18" s="42">
        <v>30</v>
      </c>
      <c r="H18" s="42">
        <v>172</v>
      </c>
      <c r="I18" s="42">
        <v>161</v>
      </c>
      <c r="J18" s="42">
        <v>271</v>
      </c>
      <c r="K18" s="42">
        <v>527</v>
      </c>
      <c r="L18" s="42">
        <v>376</v>
      </c>
      <c r="N18" s="55">
        <f t="shared" si="1"/>
        <v>2135</v>
      </c>
    </row>
    <row r="19" spans="1:14" s="43" customFormat="1" ht="12.75">
      <c r="A19" s="44"/>
      <c r="B19" s="48" t="s">
        <v>12</v>
      </c>
      <c r="C19" s="44"/>
      <c r="D19" s="42">
        <v>407</v>
      </c>
      <c r="E19" s="42">
        <v>1</v>
      </c>
      <c r="F19" s="42">
        <v>140</v>
      </c>
      <c r="G19" s="42">
        <v>41</v>
      </c>
      <c r="H19" s="42">
        <v>211</v>
      </c>
      <c r="I19" s="42">
        <v>182</v>
      </c>
      <c r="J19" s="42">
        <v>249</v>
      </c>
      <c r="K19" s="42">
        <v>516</v>
      </c>
      <c r="L19" s="42">
        <v>348</v>
      </c>
      <c r="N19" s="55">
        <f t="shared" si="1"/>
        <v>2095</v>
      </c>
    </row>
    <row r="20" spans="1:14" s="43" customFormat="1" ht="12.75">
      <c r="A20" s="44"/>
      <c r="B20" s="48" t="s">
        <v>13</v>
      </c>
      <c r="C20" s="44"/>
      <c r="D20" s="42">
        <v>476</v>
      </c>
      <c r="E20" s="42">
        <v>1</v>
      </c>
      <c r="F20" s="42">
        <v>143</v>
      </c>
      <c r="G20" s="42">
        <v>31</v>
      </c>
      <c r="H20" s="42">
        <v>201</v>
      </c>
      <c r="I20" s="42">
        <v>177</v>
      </c>
      <c r="J20" s="42">
        <v>239</v>
      </c>
      <c r="K20" s="42">
        <v>549</v>
      </c>
      <c r="L20" s="42">
        <v>386</v>
      </c>
      <c r="N20" s="55">
        <f t="shared" si="1"/>
        <v>2203</v>
      </c>
    </row>
    <row r="21" spans="1:14" s="43" customFormat="1" ht="12.75">
      <c r="A21" s="44"/>
      <c r="B21" s="48" t="s">
        <v>14</v>
      </c>
      <c r="C21" s="44"/>
      <c r="D21" s="42">
        <v>469</v>
      </c>
      <c r="E21" s="42">
        <v>0</v>
      </c>
      <c r="F21" s="42">
        <v>135</v>
      </c>
      <c r="G21" s="42">
        <v>41</v>
      </c>
      <c r="H21" s="42">
        <v>251</v>
      </c>
      <c r="I21" s="42">
        <v>224</v>
      </c>
      <c r="J21" s="42">
        <v>249</v>
      </c>
      <c r="K21" s="42">
        <v>546</v>
      </c>
      <c r="L21" s="42">
        <v>375</v>
      </c>
      <c r="N21" s="55">
        <f t="shared" si="1"/>
        <v>2290</v>
      </c>
    </row>
    <row r="22" spans="1:14" s="43" customFormat="1" ht="12.75">
      <c r="A22" s="44"/>
      <c r="B22" s="48"/>
      <c r="C22" s="44"/>
      <c r="D22" s="42"/>
      <c r="E22" s="42"/>
      <c r="F22" s="42"/>
      <c r="G22" s="42"/>
      <c r="H22" s="42"/>
      <c r="I22" s="42"/>
      <c r="J22" s="42"/>
      <c r="K22" s="42"/>
      <c r="L22" s="42"/>
      <c r="N22" s="56"/>
    </row>
    <row r="23" spans="1:14" s="43" customFormat="1" ht="12.75">
      <c r="A23" s="44"/>
      <c r="B23" s="48" t="s">
        <v>15</v>
      </c>
      <c r="C23" s="44"/>
      <c r="D23" s="41">
        <v>2592</v>
      </c>
      <c r="E23" s="42">
        <v>13</v>
      </c>
      <c r="F23" s="42">
        <v>649</v>
      </c>
      <c r="G23" s="42">
        <v>186</v>
      </c>
      <c r="H23" s="41">
        <v>1011</v>
      </c>
      <c r="I23" s="42">
        <v>893</v>
      </c>
      <c r="J23" s="41">
        <v>1256</v>
      </c>
      <c r="K23" s="41">
        <v>2758</v>
      </c>
      <c r="L23" s="41">
        <v>2005</v>
      </c>
      <c r="N23" s="55">
        <f aca="true" t="shared" si="2" ref="N23:N28">SUM(C23:L23)</f>
        <v>11363</v>
      </c>
    </row>
    <row r="24" spans="1:14" s="43" customFormat="1" ht="12.75">
      <c r="A24" s="44"/>
      <c r="B24" s="48" t="s">
        <v>16</v>
      </c>
      <c r="C24" s="44"/>
      <c r="D24" s="42">
        <v>534</v>
      </c>
      <c r="E24" s="42">
        <v>2</v>
      </c>
      <c r="F24" s="42">
        <v>156</v>
      </c>
      <c r="G24" s="42">
        <v>37</v>
      </c>
      <c r="H24" s="42">
        <v>196</v>
      </c>
      <c r="I24" s="42">
        <v>173</v>
      </c>
      <c r="J24" s="42">
        <v>283</v>
      </c>
      <c r="K24" s="42">
        <v>554</v>
      </c>
      <c r="L24" s="42">
        <v>397</v>
      </c>
      <c r="N24" s="55">
        <f t="shared" si="2"/>
        <v>2332</v>
      </c>
    </row>
    <row r="25" spans="1:14" s="43" customFormat="1" ht="12.75">
      <c r="A25" s="44"/>
      <c r="B25" s="48" t="s">
        <v>17</v>
      </c>
      <c r="C25" s="44"/>
      <c r="D25" s="42">
        <v>483</v>
      </c>
      <c r="E25" s="42">
        <v>1</v>
      </c>
      <c r="F25" s="42">
        <v>117</v>
      </c>
      <c r="G25" s="42">
        <v>40</v>
      </c>
      <c r="H25" s="42">
        <v>234</v>
      </c>
      <c r="I25" s="42">
        <v>216</v>
      </c>
      <c r="J25" s="42">
        <v>248</v>
      </c>
      <c r="K25" s="42">
        <v>530</v>
      </c>
      <c r="L25" s="42">
        <v>383</v>
      </c>
      <c r="N25" s="55">
        <f t="shared" si="2"/>
        <v>2252</v>
      </c>
    </row>
    <row r="26" spans="1:14" s="43" customFormat="1" ht="12.75">
      <c r="A26" s="44"/>
      <c r="B26" s="48" t="s">
        <v>18</v>
      </c>
      <c r="C26" s="44"/>
      <c r="D26" s="42">
        <v>509</v>
      </c>
      <c r="E26" s="42">
        <v>4</v>
      </c>
      <c r="F26" s="42">
        <v>130</v>
      </c>
      <c r="G26" s="42">
        <v>27</v>
      </c>
      <c r="H26" s="42">
        <v>192</v>
      </c>
      <c r="I26" s="42">
        <v>172</v>
      </c>
      <c r="J26" s="42">
        <v>248</v>
      </c>
      <c r="K26" s="42">
        <v>552</v>
      </c>
      <c r="L26" s="42">
        <v>417</v>
      </c>
      <c r="N26" s="55">
        <f t="shared" si="2"/>
        <v>2251</v>
      </c>
    </row>
    <row r="27" spans="1:14" s="43" customFormat="1" ht="12.75">
      <c r="A27" s="44"/>
      <c r="B27" s="48" t="s">
        <v>19</v>
      </c>
      <c r="C27" s="44"/>
      <c r="D27" s="42">
        <v>481</v>
      </c>
      <c r="E27" s="42">
        <v>3</v>
      </c>
      <c r="F27" s="42">
        <v>118</v>
      </c>
      <c r="G27" s="42">
        <v>45</v>
      </c>
      <c r="H27" s="42">
        <v>194</v>
      </c>
      <c r="I27" s="42">
        <v>160</v>
      </c>
      <c r="J27" s="42">
        <v>243</v>
      </c>
      <c r="K27" s="42">
        <v>599</v>
      </c>
      <c r="L27" s="42">
        <v>416</v>
      </c>
      <c r="N27" s="55">
        <f t="shared" si="2"/>
        <v>2259</v>
      </c>
    </row>
    <row r="28" spans="1:14" s="43" customFormat="1" ht="12.75">
      <c r="A28" s="44"/>
      <c r="B28" s="48" t="s">
        <v>20</v>
      </c>
      <c r="C28" s="44"/>
      <c r="D28" s="42">
        <v>585</v>
      </c>
      <c r="E28" s="42">
        <v>3</v>
      </c>
      <c r="F28" s="42">
        <v>128</v>
      </c>
      <c r="G28" s="42">
        <v>37</v>
      </c>
      <c r="H28" s="42">
        <v>195</v>
      </c>
      <c r="I28" s="42">
        <v>172</v>
      </c>
      <c r="J28" s="42">
        <v>234</v>
      </c>
      <c r="K28" s="42">
        <v>523</v>
      </c>
      <c r="L28" s="42">
        <v>392</v>
      </c>
      <c r="N28" s="55">
        <f t="shared" si="2"/>
        <v>2269</v>
      </c>
    </row>
    <row r="29" spans="1:14" s="43" customFormat="1" ht="12.75">
      <c r="A29" s="44"/>
      <c r="B29" s="48"/>
      <c r="C29" s="44"/>
      <c r="D29" s="42"/>
      <c r="E29" s="42"/>
      <c r="F29" s="42"/>
      <c r="G29" s="42"/>
      <c r="H29" s="42"/>
      <c r="I29" s="42"/>
      <c r="J29" s="42"/>
      <c r="K29" s="42"/>
      <c r="L29" s="42"/>
      <c r="N29" s="56"/>
    </row>
    <row r="30" spans="1:14" s="43" customFormat="1" ht="12.75">
      <c r="A30" s="44"/>
      <c r="B30" s="48" t="s">
        <v>21</v>
      </c>
      <c r="C30" s="44"/>
      <c r="D30" s="41">
        <v>2487</v>
      </c>
      <c r="E30" s="42">
        <v>13</v>
      </c>
      <c r="F30" s="42">
        <v>624</v>
      </c>
      <c r="G30" s="42">
        <v>205</v>
      </c>
      <c r="H30" s="42">
        <v>784</v>
      </c>
      <c r="I30" s="42">
        <v>646</v>
      </c>
      <c r="J30" s="41">
        <v>1197</v>
      </c>
      <c r="K30" s="41">
        <v>2613</v>
      </c>
      <c r="L30" s="41">
        <v>1902</v>
      </c>
      <c r="N30" s="55">
        <f aca="true" t="shared" si="3" ref="N30:N39">SUM(C30:L30)</f>
        <v>10471</v>
      </c>
    </row>
    <row r="31" spans="1:14" s="43" customFormat="1" ht="12.75">
      <c r="A31" s="44"/>
      <c r="B31" s="48" t="s">
        <v>22</v>
      </c>
      <c r="C31" s="44"/>
      <c r="D31" s="42">
        <v>581</v>
      </c>
      <c r="E31" s="42">
        <v>3</v>
      </c>
      <c r="F31" s="42">
        <v>138</v>
      </c>
      <c r="G31" s="42">
        <v>50</v>
      </c>
      <c r="H31" s="42">
        <v>185</v>
      </c>
      <c r="I31" s="42">
        <v>159</v>
      </c>
      <c r="J31" s="42">
        <v>212</v>
      </c>
      <c r="K31" s="42">
        <v>566</v>
      </c>
      <c r="L31" s="42">
        <v>415</v>
      </c>
      <c r="N31" s="55">
        <f t="shared" si="3"/>
        <v>2309</v>
      </c>
    </row>
    <row r="32" spans="1:14" s="43" customFormat="1" ht="12.75">
      <c r="A32" s="44"/>
      <c r="B32" s="48" t="s">
        <v>23</v>
      </c>
      <c r="C32" s="44"/>
      <c r="D32" s="42">
        <v>590</v>
      </c>
      <c r="E32" s="42">
        <v>4</v>
      </c>
      <c r="F32" s="42">
        <v>146</v>
      </c>
      <c r="G32" s="42">
        <v>41</v>
      </c>
      <c r="H32" s="42">
        <v>193</v>
      </c>
      <c r="I32" s="42">
        <v>161</v>
      </c>
      <c r="J32" s="42">
        <v>249</v>
      </c>
      <c r="K32" s="42">
        <v>536</v>
      </c>
      <c r="L32" s="42">
        <v>379</v>
      </c>
      <c r="N32" s="55">
        <f t="shared" si="3"/>
        <v>2299</v>
      </c>
    </row>
    <row r="33" spans="1:14" s="43" customFormat="1" ht="12.75">
      <c r="A33" s="44"/>
      <c r="B33" s="48" t="s">
        <v>24</v>
      </c>
      <c r="C33" s="44"/>
      <c r="D33" s="42">
        <v>566</v>
      </c>
      <c r="E33" s="42">
        <v>4</v>
      </c>
      <c r="F33" s="42">
        <v>142</v>
      </c>
      <c r="G33" s="42">
        <v>45</v>
      </c>
      <c r="H33" s="42">
        <v>211</v>
      </c>
      <c r="I33" s="42">
        <v>173</v>
      </c>
      <c r="J33" s="42">
        <v>270</v>
      </c>
      <c r="K33" s="42">
        <v>569</v>
      </c>
      <c r="L33" s="42">
        <v>414</v>
      </c>
      <c r="N33" s="55">
        <f t="shared" si="3"/>
        <v>2394</v>
      </c>
    </row>
    <row r="34" spans="1:14" s="43" customFormat="1" ht="12.75">
      <c r="A34" s="44"/>
      <c r="B34" s="48" t="s">
        <v>25</v>
      </c>
      <c r="C34" s="44"/>
      <c r="D34" s="42">
        <v>475</v>
      </c>
      <c r="E34" s="42">
        <v>2</v>
      </c>
      <c r="F34" s="42">
        <v>108</v>
      </c>
      <c r="G34" s="42">
        <v>37</v>
      </c>
      <c r="H34" s="42">
        <v>133</v>
      </c>
      <c r="I34" s="42">
        <v>115</v>
      </c>
      <c r="J34" s="42">
        <v>232</v>
      </c>
      <c r="K34" s="42">
        <v>532</v>
      </c>
      <c r="L34" s="42">
        <v>390</v>
      </c>
      <c r="N34" s="55">
        <f t="shared" si="3"/>
        <v>2024</v>
      </c>
    </row>
    <row r="35" spans="1:14" s="43" customFormat="1" ht="12.75">
      <c r="A35" s="45"/>
      <c r="B35" s="49" t="s">
        <v>26</v>
      </c>
      <c r="C35" s="45"/>
      <c r="D35" s="46">
        <v>275</v>
      </c>
      <c r="E35" s="46">
        <v>0</v>
      </c>
      <c r="F35" s="46">
        <v>90</v>
      </c>
      <c r="G35" s="46">
        <v>32</v>
      </c>
      <c r="H35" s="46">
        <v>62</v>
      </c>
      <c r="I35" s="46">
        <v>38</v>
      </c>
      <c r="J35" s="46">
        <v>234</v>
      </c>
      <c r="K35" s="46">
        <v>410</v>
      </c>
      <c r="L35" s="46">
        <v>304</v>
      </c>
      <c r="N35" s="55">
        <f t="shared" si="3"/>
        <v>1445</v>
      </c>
    </row>
    <row r="36" s="43" customFormat="1" ht="12.75">
      <c r="N36" s="57"/>
    </row>
    <row r="37" spans="2:14" s="57" customFormat="1" ht="12.75">
      <c r="B37" s="57" t="s">
        <v>58</v>
      </c>
      <c r="D37" s="58">
        <f>+D9+D16+D23+D30-D35-D34</f>
        <v>8424</v>
      </c>
      <c r="E37" s="58">
        <f aca="true" t="shared" si="4" ref="E37:L37">+E9+E16+E23+E30-E35-E34</f>
        <v>35</v>
      </c>
      <c r="F37" s="58">
        <f t="shared" si="4"/>
        <v>2430</v>
      </c>
      <c r="G37" s="58">
        <f t="shared" si="4"/>
        <v>702</v>
      </c>
      <c r="H37" s="58">
        <f t="shared" si="4"/>
        <v>3225</v>
      </c>
      <c r="I37" s="58">
        <f t="shared" si="4"/>
        <v>2830</v>
      </c>
      <c r="J37" s="58">
        <f t="shared" si="4"/>
        <v>4657</v>
      </c>
      <c r="K37" s="58">
        <f t="shared" si="4"/>
        <v>9425</v>
      </c>
      <c r="L37" s="58">
        <f t="shared" si="4"/>
        <v>6845</v>
      </c>
      <c r="N37" s="55">
        <f t="shared" si="3"/>
        <v>38573</v>
      </c>
    </row>
    <row r="38" spans="2:14" s="57" customFormat="1" ht="12.75">
      <c r="B38" s="57" t="s">
        <v>33</v>
      </c>
      <c r="D38" s="58">
        <f aca="true" t="shared" si="5" ref="D38:L38">+D9+D16+D23-D27-D28</f>
        <v>5621</v>
      </c>
      <c r="E38" s="58">
        <f t="shared" si="5"/>
        <v>18</v>
      </c>
      <c r="F38" s="58">
        <f t="shared" si="5"/>
        <v>1758</v>
      </c>
      <c r="G38" s="58">
        <f t="shared" si="5"/>
        <v>484</v>
      </c>
      <c r="H38" s="58">
        <f t="shared" si="5"/>
        <v>2247</v>
      </c>
      <c r="I38" s="58">
        <f t="shared" si="5"/>
        <v>2005</v>
      </c>
      <c r="J38" s="58">
        <f t="shared" si="5"/>
        <v>3449</v>
      </c>
      <c r="K38" s="58">
        <f t="shared" si="5"/>
        <v>6632</v>
      </c>
      <c r="L38" s="58">
        <f t="shared" si="5"/>
        <v>4829</v>
      </c>
      <c r="N38" s="55">
        <f t="shared" si="3"/>
        <v>27043</v>
      </c>
    </row>
    <row r="39" spans="2:14" s="57" customFormat="1" ht="12.75">
      <c r="B39" s="57" t="s">
        <v>34</v>
      </c>
      <c r="D39" s="58">
        <f aca="true" t="shared" si="6" ref="D39:L39">+D16+D24+D25+D26</f>
        <v>3768</v>
      </c>
      <c r="E39" s="58">
        <f t="shared" si="6"/>
        <v>11</v>
      </c>
      <c r="F39" s="58">
        <f t="shared" si="6"/>
        <v>1117</v>
      </c>
      <c r="G39" s="58">
        <f t="shared" si="6"/>
        <v>288</v>
      </c>
      <c r="H39" s="58">
        <f t="shared" si="6"/>
        <v>1637</v>
      </c>
      <c r="I39" s="58">
        <f t="shared" si="6"/>
        <v>1461</v>
      </c>
      <c r="J39" s="58">
        <f t="shared" si="6"/>
        <v>2032</v>
      </c>
      <c r="K39" s="58">
        <f t="shared" si="6"/>
        <v>4240</v>
      </c>
      <c r="L39" s="58">
        <f t="shared" si="6"/>
        <v>3039</v>
      </c>
      <c r="N39" s="55">
        <f t="shared" si="3"/>
        <v>17593</v>
      </c>
    </row>
    <row r="40" s="43" customFormat="1" ht="12.75">
      <c r="N40" s="57"/>
    </row>
    <row r="41" spans="1:14" s="43" customFormat="1" ht="12.75">
      <c r="A41" s="36"/>
      <c r="B41" s="36" t="s">
        <v>61</v>
      </c>
      <c r="C41" s="36"/>
      <c r="N41" s="57"/>
    </row>
    <row r="42" spans="2:14" s="43" customFormat="1" ht="12.75">
      <c r="B42" s="59" t="s">
        <v>62</v>
      </c>
      <c r="N42" s="57"/>
    </row>
    <row r="43" spans="2:14" s="43" customFormat="1" ht="12.75">
      <c r="B43" s="59" t="s">
        <v>63</v>
      </c>
      <c r="N43" s="57"/>
    </row>
    <row r="44" spans="2:14" s="43" customFormat="1" ht="12.75">
      <c r="B44" s="43" t="s">
        <v>64</v>
      </c>
      <c r="N44" s="57"/>
    </row>
    <row r="45" spans="2:14" s="43" customFormat="1" ht="12.75">
      <c r="B45" s="43" t="s">
        <v>65</v>
      </c>
      <c r="N45" s="57"/>
    </row>
    <row r="46" spans="2:14" s="43" customFormat="1" ht="12.75">
      <c r="B46" s="43" t="s">
        <v>66</v>
      </c>
      <c r="N46" s="57"/>
    </row>
    <row r="47" s="43" customFormat="1" ht="12.75">
      <c r="N47" s="57"/>
    </row>
    <row r="48" s="43" customFormat="1" ht="12.75">
      <c r="N48" s="57"/>
    </row>
    <row r="49" s="43" customFormat="1" ht="12.75">
      <c r="N49" s="57"/>
    </row>
    <row r="50" s="43" customFormat="1" ht="12.75">
      <c r="N50" s="57"/>
    </row>
    <row r="51" s="43" customFormat="1" ht="12.75">
      <c r="N51" s="57"/>
    </row>
  </sheetData>
  <sheetProtection/>
  <hyperlinks>
    <hyperlink ref="B3" r:id="rId1" display="http://DivorceMinistry4Kids.com"/>
  </hyperlinks>
  <printOptions gridLines="1" horizontalCentered="1"/>
  <pageMargins left="0.5" right="0.5" top="0.75" bottom="0.5" header="0.3" footer="0.3"/>
  <pageSetup horizontalDpi="600" verticalDpi="600" orientation="portrait" scale="92" r:id="rId3"/>
  <headerFooter>
    <oddHeader>&amp;RPrinted &amp;D  &amp;T
</oddHeader>
    <oddFooter>&amp;L(c) 2012 Divorce Ministry 4 Kids&amp;RPage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Wayne D. Stocks</cp:lastModifiedBy>
  <cp:lastPrinted>2012-09-29T23:07:21Z</cp:lastPrinted>
  <dcterms:created xsi:type="dcterms:W3CDTF">2011-03-15T22:07:20Z</dcterms:created>
  <dcterms:modified xsi:type="dcterms:W3CDTF">2012-09-29T23:08:43Z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